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915" activeTab="0"/>
  </bookViews>
  <sheets>
    <sheet name="přehled" sheetId="1" r:id="rId1"/>
    <sheet name="výpočet" sheetId="2" r:id="rId2"/>
    <sheet name="koef" sheetId="3" r:id="rId3"/>
  </sheets>
  <definedNames/>
  <calcPr fullCalcOnLoad="1"/>
</workbook>
</file>

<file path=xl/sharedStrings.xml><?xml version="1.0" encoding="utf-8"?>
<sst xmlns="http://schemas.openxmlformats.org/spreadsheetml/2006/main" count="250" uniqueCount="119">
  <si>
    <t>skot</t>
  </si>
  <si>
    <t>ovce, kozy</t>
  </si>
  <si>
    <t>koně</t>
  </si>
  <si>
    <t>B.8 Pastviny (základní management)</t>
  </si>
  <si>
    <t>průměr</t>
  </si>
  <si>
    <t>dospělí</t>
  </si>
  <si>
    <t xml:space="preserve">B.9 Druhově bohaté pastviny </t>
  </si>
  <si>
    <t>B.10 Suché stepní trávníky a vřesoviště</t>
  </si>
  <si>
    <t>min.</t>
  </si>
  <si>
    <t>max.</t>
  </si>
  <si>
    <t>na PB</t>
  </si>
  <si>
    <t>mngt</t>
  </si>
  <si>
    <t>přívod N do půdy</t>
  </si>
  <si>
    <t>t/DJ/rok</t>
  </si>
  <si>
    <t>N v exkr.</t>
  </si>
  <si>
    <t>druh</t>
  </si>
  <si>
    <t>kg/N/rok</t>
  </si>
  <si>
    <t>ha</t>
  </si>
  <si>
    <t>ž.hm.</t>
  </si>
  <si>
    <t>kg/ks</t>
  </si>
  <si>
    <t>plocha</t>
  </si>
  <si>
    <t>zvířata (ks)</t>
  </si>
  <si>
    <t>zvířata (ks/ha)</t>
  </si>
  <si>
    <t>zvířata (DJ/ha)</t>
  </si>
  <si>
    <t>kateg.</t>
  </si>
  <si>
    <t>výkaly a moč</t>
  </si>
  <si>
    <t>kg/DJ</t>
  </si>
  <si>
    <t>za rok</t>
  </si>
  <si>
    <t>za den</t>
  </si>
  <si>
    <t>min.int.</t>
  </si>
  <si>
    <t>max.int.</t>
  </si>
  <si>
    <t>kg N/ha</t>
  </si>
  <si>
    <t xml:space="preserve">Poznámky: </t>
  </si>
  <si>
    <t>1 : 1</t>
  </si>
  <si>
    <t xml:space="preserve">Zpřesněná kvantifikace přívodu dusíku do půdy při pastvě zvířat nebo při jejich jiném pobytu na travních porostech </t>
  </si>
  <si>
    <t xml:space="preserve">počet sečí </t>
  </si>
  <si>
    <t xml:space="preserve">aplikace hnojiv a statkových hnojiv </t>
  </si>
  <si>
    <t xml:space="preserve">přívod dusíku při pastvě nebo jiném pobytu zvířat </t>
  </si>
  <si>
    <t>kg N/ha, celkem</t>
  </si>
  <si>
    <t>kontrola</t>
  </si>
  <si>
    <t>OTP</t>
  </si>
  <si>
    <t>Název managementu</t>
  </si>
  <si>
    <t>omezení</t>
  </si>
  <si>
    <t>min</t>
  </si>
  <si>
    <t>max</t>
  </si>
  <si>
    <t>B.1</t>
  </si>
  <si>
    <t>Louky (základní management)</t>
  </si>
  <si>
    <t>ano</t>
  </si>
  <si>
    <t>evidence hnoj.</t>
  </si>
  <si>
    <t>B.2.1</t>
  </si>
  <si>
    <t>Hnojené mezofilní a vlhkomilné louky</t>
  </si>
  <si>
    <t>jen Hn, Kst</t>
  </si>
  <si>
    <t>B.2.2</t>
  </si>
  <si>
    <t>Nehnojené mezofilní a vlhkomilné louky</t>
  </si>
  <si>
    <t>ne</t>
  </si>
  <si>
    <t>B.3.1</t>
  </si>
  <si>
    <t>Hnojené horské a suchomilné louky</t>
  </si>
  <si>
    <t>B.3.2</t>
  </si>
  <si>
    <t>Nehnojené horské a suchomilné louky</t>
  </si>
  <si>
    <t>B.4</t>
  </si>
  <si>
    <t>B.5</t>
  </si>
  <si>
    <t>Trvale podmáčené a rašelinné louky</t>
  </si>
  <si>
    <t>B.6</t>
  </si>
  <si>
    <t>Ptačí lokality na TP – hnízdiště bahňáků</t>
  </si>
  <si>
    <t>B.7</t>
  </si>
  <si>
    <t xml:space="preserve">Ptačí lokality na TP – hnízdiště chřást. </t>
  </si>
  <si>
    <t>B.8</t>
  </si>
  <si>
    <t>Pastviny (základní management)</t>
  </si>
  <si>
    <t>z kejd jen KjS</t>
  </si>
  <si>
    <t>blok* / B.8**</t>
  </si>
  <si>
    <t>B.9</t>
  </si>
  <si>
    <t>Druhově bohaté pastviny</t>
  </si>
  <si>
    <t>30**</t>
  </si>
  <si>
    <t>blok* / B.9**</t>
  </si>
  <si>
    <t>Suché stepní trávníky a vřesoviště</t>
  </si>
  <si>
    <t>5*</t>
  </si>
  <si>
    <t xml:space="preserve">jen ovce, kozy </t>
  </si>
  <si>
    <t>blok* / B.10**</t>
  </si>
  <si>
    <t>zkratky:</t>
  </si>
  <si>
    <t>Hn … hnůj</t>
  </si>
  <si>
    <t xml:space="preserve">t(exkr.)/DJ </t>
  </si>
  <si>
    <t>kg N/DJ</t>
  </si>
  <si>
    <t>Kst ..  kompost</t>
  </si>
  <si>
    <t>KjS … kejda skotu</t>
  </si>
  <si>
    <t>DJ …. dobytčí jednotka (500 kg ž.hm.)</t>
  </si>
  <si>
    <r>
      <t xml:space="preserve">Používání hnojiv a statkových hnojiv </t>
    </r>
    <r>
      <rPr>
        <sz val="14"/>
        <rFont val="Arial"/>
        <family val="2"/>
      </rPr>
      <t xml:space="preserve">(přívod dusíku při aplikaci hnojiv a statkových hnojiv a při pobytu zvířat na loukách a pastvinách) </t>
    </r>
  </si>
  <si>
    <t>množství exkrementů a přívod N do půdy za rok:</t>
  </si>
  <si>
    <t>skot nad 2.r</t>
  </si>
  <si>
    <t>skot do 2. r.</t>
  </si>
  <si>
    <t>Přívod N do půdy v exkrementech:</t>
  </si>
  <si>
    <t>- při kontrolním výpočtu pro podnik se do tučně orámovaných buněk vkládají údaje o výměře managementu a průměrné hmotnosti zvířat</t>
  </si>
  <si>
    <t>45**</t>
  </si>
  <si>
    <t>nad 2.r.</t>
  </si>
  <si>
    <t>do 2.r.</t>
  </si>
  <si>
    <t>55**</t>
  </si>
  <si>
    <t>- u druhově bohatých pastvin je celkový maximální limit přívodu 45 kg N/ha, včetně případného dohnojení</t>
  </si>
  <si>
    <t>80**</t>
  </si>
  <si>
    <t>- u základního managementu pastvin je celkový maximální limit přívodu 80 kg N/ha (55 kg N/ha ze zvířat + 25 kg N/ha dohnojení)</t>
  </si>
  <si>
    <t>- po změně délky období (tučně orámované buňky) se hodnoty přívodu přepočtou</t>
  </si>
  <si>
    <t>Kontrolní výpočet pro podmínky podniku (celý rok)</t>
  </si>
  <si>
    <t>Kontrolní výpočet pro podmínky podniku (max.doba)</t>
  </si>
  <si>
    <t>DJ/ha</t>
  </si>
  <si>
    <t xml:space="preserve"> Druh a kategorie hospodářských zvířat</t>
  </si>
  <si>
    <t>Koeficient přepočtu na velké dobytčí jednotky</t>
  </si>
  <si>
    <t>skot ve věku nad 24 měsíců</t>
  </si>
  <si>
    <t>skot ve věku nad 6 měsíců do 24 měsíců</t>
  </si>
  <si>
    <t>skot ve věku nad 1 měsíc do 6 měsíců</t>
  </si>
  <si>
    <t>ovce ve věku nad 12 měsíců</t>
  </si>
  <si>
    <t>kozy ve věku nad 12 měsíců</t>
  </si>
  <si>
    <t>koně ve věku nad 6 měsíců</t>
  </si>
  <si>
    <t>koně ve věku do 6 měsíců</t>
  </si>
  <si>
    <t>1 DJ = 1 VDJ (při hmotnosti dospělého skotu 500 kg)</t>
  </si>
  <si>
    <t xml:space="preserve">0,50-1,25 DJ skot průměr = 7 (120 dní) - 52 (365 dní) kg N/ha </t>
  </si>
  <si>
    <t xml:space="preserve">0,40-1,05 DJ skot průměr = 5 (120 dní) - 43 (365 dní) kg N/ha  </t>
  </si>
  <si>
    <t xml:space="preserve">0,25-1,25 DJ ovce, kozy     = 4 (120 dní) - 31 (200 dní) kg N/ha  </t>
  </si>
  <si>
    <t>B.2.3</t>
  </si>
  <si>
    <t>Mezofilní a  vlhkomilné louky s pásy</t>
  </si>
  <si>
    <t>B.3.3</t>
  </si>
  <si>
    <t>Horské a suchomilné louky s pásy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</si>
</sst>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wrapText="1"/>
    </xf>
    <xf numFmtId="0" fontId="9" fillId="0" borderId="14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center"/>
    </xf>
    <xf numFmtId="0" fontId="20" fillId="4" borderId="21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2" borderId="0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0">
      <selection activeCell="I31" sqref="I31"/>
    </sheetView>
  </sheetViews>
  <sheetFormatPr defaultColWidth="9.140625" defaultRowHeight="12.75"/>
  <cols>
    <col min="1" max="1" width="8.421875" style="36" customWidth="1"/>
    <col min="2" max="2" width="49.7109375" style="36" customWidth="1"/>
    <col min="3" max="3" width="13.140625" style="42" customWidth="1"/>
    <col min="4" max="4" width="6.28125" style="36" customWidth="1"/>
    <col min="5" max="5" width="19.00390625" style="36" customWidth="1"/>
    <col min="6" max="6" width="7.140625" style="36" customWidth="1"/>
    <col min="7" max="8" width="6.421875" style="36" customWidth="1"/>
    <col min="9" max="9" width="19.8515625" style="36" customWidth="1"/>
    <col min="10" max="10" width="11.7109375" style="43" customWidth="1"/>
    <col min="11" max="11" width="17.28125" style="36" customWidth="1"/>
    <col min="12" max="12" width="20.140625" style="36" customWidth="1"/>
    <col min="13" max="16384" width="9.140625" style="36" customWidth="1"/>
  </cols>
  <sheetData>
    <row r="1" spans="1:12" ht="30" customHeight="1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44.25" customHeight="1">
      <c r="A2" s="44"/>
      <c r="B2" s="45"/>
      <c r="C2" s="46" t="s">
        <v>35</v>
      </c>
      <c r="D2" s="115" t="s">
        <v>36</v>
      </c>
      <c r="E2" s="115"/>
      <c r="F2" s="115" t="s">
        <v>37</v>
      </c>
      <c r="G2" s="115"/>
      <c r="H2" s="115"/>
      <c r="I2" s="115"/>
      <c r="J2" s="47" t="s">
        <v>38</v>
      </c>
      <c r="K2" s="46" t="s">
        <v>4</v>
      </c>
      <c r="L2" s="48" t="s">
        <v>39</v>
      </c>
      <c r="M2" s="37"/>
    </row>
    <row r="3" spans="1:14" ht="26.25" customHeight="1">
      <c r="A3" s="49" t="s">
        <v>40</v>
      </c>
      <c r="B3" s="50" t="s">
        <v>41</v>
      </c>
      <c r="C3" s="51" t="s">
        <v>8</v>
      </c>
      <c r="D3" s="52"/>
      <c r="E3" s="51" t="s">
        <v>42</v>
      </c>
      <c r="F3" s="51"/>
      <c r="G3" s="51" t="s">
        <v>43</v>
      </c>
      <c r="H3" s="51" t="s">
        <v>44</v>
      </c>
      <c r="I3" s="51" t="s">
        <v>42</v>
      </c>
      <c r="J3" s="52" t="s">
        <v>9</v>
      </c>
      <c r="K3" s="51"/>
      <c r="L3" s="53"/>
      <c r="M3" s="38"/>
      <c r="N3" s="38"/>
    </row>
    <row r="4" spans="1:14" ht="26.25" customHeight="1">
      <c r="A4" s="54" t="s">
        <v>45</v>
      </c>
      <c r="B4" s="55" t="s">
        <v>46</v>
      </c>
      <c r="C4" s="51">
        <v>2</v>
      </c>
      <c r="D4" s="51" t="s">
        <v>47</v>
      </c>
      <c r="E4" s="58"/>
      <c r="F4" s="58" t="s">
        <v>47</v>
      </c>
      <c r="G4" s="58"/>
      <c r="H4" s="56"/>
      <c r="I4" s="51"/>
      <c r="J4" s="52">
        <v>60</v>
      </c>
      <c r="K4" s="51" t="s">
        <v>45</v>
      </c>
      <c r="L4" s="53" t="s">
        <v>48</v>
      </c>
      <c r="M4" s="38"/>
      <c r="N4" s="38"/>
    </row>
    <row r="5" spans="1:14" ht="26.25" customHeight="1">
      <c r="A5" s="54" t="s">
        <v>49</v>
      </c>
      <c r="B5" s="55" t="s">
        <v>50</v>
      </c>
      <c r="C5" s="51">
        <v>2</v>
      </c>
      <c r="D5" s="51" t="s">
        <v>47</v>
      </c>
      <c r="E5" s="51" t="s">
        <v>51</v>
      </c>
      <c r="F5" s="51" t="s">
        <v>47</v>
      </c>
      <c r="G5" s="51"/>
      <c r="H5" s="56"/>
      <c r="I5" s="51"/>
      <c r="J5" s="52">
        <v>60</v>
      </c>
      <c r="K5" s="51" t="s">
        <v>49</v>
      </c>
      <c r="L5" s="53" t="s">
        <v>48</v>
      </c>
      <c r="M5" s="38"/>
      <c r="N5" s="38"/>
    </row>
    <row r="6" spans="1:14" ht="26.25" customHeight="1">
      <c r="A6" s="54" t="s">
        <v>52</v>
      </c>
      <c r="B6" s="55" t="s">
        <v>53</v>
      </c>
      <c r="C6" s="51">
        <v>2</v>
      </c>
      <c r="D6" s="51" t="s">
        <v>54</v>
      </c>
      <c r="E6" s="51"/>
      <c r="F6" s="51" t="s">
        <v>54</v>
      </c>
      <c r="G6" s="51"/>
      <c r="H6" s="52"/>
      <c r="I6" s="51"/>
      <c r="J6" s="52">
        <v>0</v>
      </c>
      <c r="K6" s="59"/>
      <c r="L6" s="53"/>
      <c r="M6" s="38"/>
      <c r="N6" s="38"/>
    </row>
    <row r="7" spans="1:14" ht="26.25" customHeight="1">
      <c r="A7" s="54" t="s">
        <v>115</v>
      </c>
      <c r="B7" s="55" t="s">
        <v>116</v>
      </c>
      <c r="C7" s="51">
        <v>2</v>
      </c>
      <c r="D7" s="51" t="s">
        <v>54</v>
      </c>
      <c r="E7" s="51"/>
      <c r="F7" s="51" t="s">
        <v>54</v>
      </c>
      <c r="G7" s="51"/>
      <c r="H7" s="52"/>
      <c r="I7" s="51"/>
      <c r="J7" s="52">
        <v>0</v>
      </c>
      <c r="K7" s="59"/>
      <c r="L7" s="53"/>
      <c r="M7" s="38"/>
      <c r="N7" s="38"/>
    </row>
    <row r="8" spans="1:14" ht="26.25" customHeight="1">
      <c r="A8" s="54" t="s">
        <v>55</v>
      </c>
      <c r="B8" s="55" t="s">
        <v>56</v>
      </c>
      <c r="C8" s="51">
        <v>1</v>
      </c>
      <c r="D8" s="51" t="s">
        <v>47</v>
      </c>
      <c r="E8" s="51" t="s">
        <v>51</v>
      </c>
      <c r="F8" s="51" t="s">
        <v>47</v>
      </c>
      <c r="G8" s="51"/>
      <c r="H8" s="56"/>
      <c r="I8" s="51"/>
      <c r="J8" s="60">
        <v>60</v>
      </c>
      <c r="K8" s="51" t="s">
        <v>55</v>
      </c>
      <c r="L8" s="53" t="s">
        <v>48</v>
      </c>
      <c r="M8" s="38"/>
      <c r="N8" s="38"/>
    </row>
    <row r="9" spans="1:14" ht="26.25" customHeight="1">
      <c r="A9" s="54" t="s">
        <v>57</v>
      </c>
      <c r="B9" s="55" t="s">
        <v>58</v>
      </c>
      <c r="C9" s="51">
        <v>1</v>
      </c>
      <c r="D9" s="51" t="s">
        <v>54</v>
      </c>
      <c r="E9" s="51"/>
      <c r="F9" s="51" t="s">
        <v>54</v>
      </c>
      <c r="G9" s="51"/>
      <c r="H9" s="52"/>
      <c r="I9" s="51"/>
      <c r="J9" s="52">
        <v>0</v>
      </c>
      <c r="K9" s="51"/>
      <c r="L9" s="53"/>
      <c r="M9" s="38"/>
      <c r="N9" s="38"/>
    </row>
    <row r="10" spans="1:14" ht="26.25" customHeight="1">
      <c r="A10" s="54" t="s">
        <v>117</v>
      </c>
      <c r="B10" s="55" t="s">
        <v>118</v>
      </c>
      <c r="C10" s="51">
        <v>1</v>
      </c>
      <c r="D10" s="51" t="s">
        <v>54</v>
      </c>
      <c r="E10" s="51"/>
      <c r="F10" s="51" t="s">
        <v>54</v>
      </c>
      <c r="G10" s="51"/>
      <c r="H10" s="52"/>
      <c r="I10" s="51"/>
      <c r="J10" s="52">
        <v>0</v>
      </c>
      <c r="K10" s="51"/>
      <c r="L10" s="53"/>
      <c r="M10" s="38"/>
      <c r="N10" s="38"/>
    </row>
    <row r="11" spans="1:14" ht="26.25" customHeight="1">
      <c r="A11" s="54" t="s">
        <v>59</v>
      </c>
      <c r="B11" s="55" t="s">
        <v>61</v>
      </c>
      <c r="C11" s="51">
        <v>1</v>
      </c>
      <c r="D11" s="51" t="s">
        <v>54</v>
      </c>
      <c r="E11" s="51"/>
      <c r="F11" s="51" t="s">
        <v>54</v>
      </c>
      <c r="G11" s="51"/>
      <c r="H11" s="52"/>
      <c r="I11" s="51"/>
      <c r="J11" s="52">
        <v>0</v>
      </c>
      <c r="K11" s="51"/>
      <c r="L11" s="53"/>
      <c r="M11" s="38"/>
      <c r="N11" s="38"/>
    </row>
    <row r="12" spans="1:14" ht="26.25" customHeight="1">
      <c r="A12" s="54" t="s">
        <v>60</v>
      </c>
      <c r="B12" s="55" t="s">
        <v>63</v>
      </c>
      <c r="C12" s="51">
        <v>2</v>
      </c>
      <c r="D12" s="51" t="s">
        <v>54</v>
      </c>
      <c r="E12" s="51"/>
      <c r="F12" s="51" t="s">
        <v>54</v>
      </c>
      <c r="G12" s="51"/>
      <c r="H12" s="52"/>
      <c r="I12" s="51"/>
      <c r="J12" s="52">
        <v>0</v>
      </c>
      <c r="K12" s="51"/>
      <c r="L12" s="53"/>
      <c r="M12" s="38"/>
      <c r="N12" s="38"/>
    </row>
    <row r="13" spans="1:14" ht="26.25" customHeight="1">
      <c r="A13" s="54" t="s">
        <v>62</v>
      </c>
      <c r="B13" s="55" t="s">
        <v>65</v>
      </c>
      <c r="C13" s="51">
        <v>1</v>
      </c>
      <c r="D13" s="51" t="s">
        <v>54</v>
      </c>
      <c r="E13" s="51"/>
      <c r="F13" s="51" t="s">
        <v>54</v>
      </c>
      <c r="G13" s="51"/>
      <c r="H13" s="52"/>
      <c r="I13" s="51"/>
      <c r="J13" s="52">
        <v>0</v>
      </c>
      <c r="K13" s="51"/>
      <c r="L13" s="53"/>
      <c r="M13" s="38"/>
      <c r="N13" s="38"/>
    </row>
    <row r="14" spans="1:14" ht="26.25" customHeight="1">
      <c r="A14" s="54" t="s">
        <v>64</v>
      </c>
      <c r="B14" s="55" t="s">
        <v>67</v>
      </c>
      <c r="C14" s="51"/>
      <c r="D14" s="98" t="s">
        <v>47</v>
      </c>
      <c r="E14" s="98" t="s">
        <v>68</v>
      </c>
      <c r="F14" s="98" t="s">
        <v>47</v>
      </c>
      <c r="G14" s="99" t="s">
        <v>75</v>
      </c>
      <c r="H14" s="99" t="s">
        <v>94</v>
      </c>
      <c r="I14" s="86"/>
      <c r="J14" s="99" t="s">
        <v>96</v>
      </c>
      <c r="K14" s="51" t="s">
        <v>69</v>
      </c>
      <c r="L14" s="53" t="s">
        <v>48</v>
      </c>
      <c r="M14" s="38"/>
      <c r="N14" s="38"/>
    </row>
    <row r="15" spans="1:14" ht="26.25" customHeight="1">
      <c r="A15" s="54" t="s">
        <v>66</v>
      </c>
      <c r="B15" s="55" t="s">
        <v>71</v>
      </c>
      <c r="C15" s="51"/>
      <c r="D15" s="98" t="s">
        <v>47</v>
      </c>
      <c r="E15" s="98" t="s">
        <v>51</v>
      </c>
      <c r="F15" s="98" t="s">
        <v>47</v>
      </c>
      <c r="G15" s="99" t="s">
        <v>75</v>
      </c>
      <c r="H15" s="99" t="s">
        <v>91</v>
      </c>
      <c r="I15" s="86"/>
      <c r="J15" s="99" t="s">
        <v>91</v>
      </c>
      <c r="K15" s="51" t="s">
        <v>73</v>
      </c>
      <c r="L15" s="53" t="s">
        <v>48</v>
      </c>
      <c r="M15" s="38"/>
      <c r="N15" s="38"/>
    </row>
    <row r="16" spans="1:14" ht="26.25" customHeight="1">
      <c r="A16" s="61" t="s">
        <v>70</v>
      </c>
      <c r="B16" s="62" t="s">
        <v>74</v>
      </c>
      <c r="C16" s="63"/>
      <c r="D16" s="63" t="s">
        <v>54</v>
      </c>
      <c r="E16" s="63"/>
      <c r="F16" s="63" t="s">
        <v>47</v>
      </c>
      <c r="G16" s="87" t="s">
        <v>75</v>
      </c>
      <c r="H16" s="87" t="s">
        <v>72</v>
      </c>
      <c r="I16" s="88" t="s">
        <v>76</v>
      </c>
      <c r="J16" s="87" t="s">
        <v>72</v>
      </c>
      <c r="K16" s="63" t="s">
        <v>77</v>
      </c>
      <c r="L16" s="64" t="s">
        <v>48</v>
      </c>
      <c r="M16" s="38"/>
      <c r="N16" s="38"/>
    </row>
    <row r="17" spans="1:14" ht="9.75" customHeight="1">
      <c r="A17" s="55"/>
      <c r="B17" s="55"/>
      <c r="C17" s="51"/>
      <c r="D17" s="51"/>
      <c r="E17" s="66"/>
      <c r="F17" s="66"/>
      <c r="G17" s="66"/>
      <c r="H17" s="66"/>
      <c r="I17" s="66"/>
      <c r="J17" s="65"/>
      <c r="K17" s="66"/>
      <c r="L17" s="66"/>
      <c r="M17" s="38"/>
      <c r="N17" s="38"/>
    </row>
    <row r="18" spans="1:13" ht="18.75" customHeight="1">
      <c r="A18" s="67"/>
      <c r="B18" s="69"/>
      <c r="C18" s="57"/>
      <c r="D18" s="57"/>
      <c r="E18" s="71"/>
      <c r="F18" s="71"/>
      <c r="G18" s="114"/>
      <c r="H18" s="114"/>
      <c r="I18" s="71"/>
      <c r="J18" s="70"/>
      <c r="K18" s="71"/>
      <c r="L18" s="72"/>
      <c r="M18" s="40"/>
    </row>
    <row r="19" spans="1:13" ht="18.75" customHeight="1">
      <c r="A19" s="67"/>
      <c r="B19" s="69"/>
      <c r="C19" s="57"/>
      <c r="D19" s="57"/>
      <c r="E19" s="71"/>
      <c r="F19" s="71"/>
      <c r="G19" s="71"/>
      <c r="H19" s="71"/>
      <c r="I19" s="71"/>
      <c r="J19" s="70"/>
      <c r="K19" s="71"/>
      <c r="L19" s="72"/>
      <c r="M19" s="40"/>
    </row>
    <row r="20" spans="1:13" ht="9" customHeight="1">
      <c r="A20" s="67"/>
      <c r="B20" s="69"/>
      <c r="C20" s="57"/>
      <c r="D20" s="57"/>
      <c r="E20" s="71"/>
      <c r="F20" s="71"/>
      <c r="G20" s="71"/>
      <c r="H20" s="71"/>
      <c r="I20" s="71"/>
      <c r="J20" s="70"/>
      <c r="K20" s="71"/>
      <c r="L20" s="71"/>
      <c r="M20" s="37"/>
    </row>
    <row r="21" spans="1:13" ht="18.75" customHeight="1">
      <c r="A21" s="67"/>
      <c r="B21" s="73" t="s">
        <v>78</v>
      </c>
      <c r="C21" s="116" t="s">
        <v>86</v>
      </c>
      <c r="D21" s="117"/>
      <c r="E21" s="117"/>
      <c r="F21" s="117"/>
      <c r="G21" s="117"/>
      <c r="H21" s="118"/>
      <c r="I21" s="110" t="s">
        <v>89</v>
      </c>
      <c r="J21" s="110"/>
      <c r="K21" s="110"/>
      <c r="L21" s="111"/>
      <c r="M21" s="37"/>
    </row>
    <row r="22" spans="1:13" ht="18.75" customHeight="1">
      <c r="A22" s="67"/>
      <c r="B22" s="74" t="s">
        <v>79</v>
      </c>
      <c r="C22" s="119"/>
      <c r="D22" s="101"/>
      <c r="E22" s="75" t="s">
        <v>80</v>
      </c>
      <c r="F22" s="112" t="s">
        <v>81</v>
      </c>
      <c r="G22" s="112"/>
      <c r="H22" s="76"/>
      <c r="I22" s="148" t="s">
        <v>112</v>
      </c>
      <c r="J22" s="148"/>
      <c r="K22" s="148"/>
      <c r="L22" s="149"/>
      <c r="M22" s="37"/>
    </row>
    <row r="23" spans="1:13" ht="19.5" customHeight="1">
      <c r="A23" s="67"/>
      <c r="B23" s="77" t="s">
        <v>82</v>
      </c>
      <c r="C23" s="133" t="s">
        <v>87</v>
      </c>
      <c r="D23" s="134"/>
      <c r="E23" s="135">
        <v>14</v>
      </c>
      <c r="F23" s="136">
        <v>47</v>
      </c>
      <c r="G23" s="136"/>
      <c r="H23" s="78"/>
      <c r="I23" s="136" t="s">
        <v>113</v>
      </c>
      <c r="J23" s="136"/>
      <c r="K23" s="136"/>
      <c r="L23" s="150"/>
      <c r="M23" s="37"/>
    </row>
    <row r="24" spans="1:12" ht="19.5" customHeight="1">
      <c r="A24" s="68"/>
      <c r="B24" s="77" t="s">
        <v>83</v>
      </c>
      <c r="C24" s="137" t="s">
        <v>88</v>
      </c>
      <c r="D24" s="138"/>
      <c r="E24" s="135">
        <v>14</v>
      </c>
      <c r="F24" s="139">
        <v>36</v>
      </c>
      <c r="G24" s="139"/>
      <c r="H24" s="81"/>
      <c r="I24" s="151" t="s">
        <v>114</v>
      </c>
      <c r="J24" s="151"/>
      <c r="K24" s="151"/>
      <c r="L24" s="152"/>
    </row>
    <row r="25" spans="1:12" ht="19.5" customHeight="1">
      <c r="A25" s="68"/>
      <c r="B25" s="79" t="s">
        <v>84</v>
      </c>
      <c r="C25" s="140" t="s">
        <v>2</v>
      </c>
      <c r="D25" s="141"/>
      <c r="E25" s="142">
        <v>8.6</v>
      </c>
      <c r="F25" s="143">
        <v>24</v>
      </c>
      <c r="G25" s="143"/>
      <c r="H25" s="78"/>
      <c r="I25" s="108"/>
      <c r="J25" s="108"/>
      <c r="K25" s="108"/>
      <c r="L25" s="109"/>
    </row>
    <row r="26" spans="1:9" ht="17.25" customHeight="1">
      <c r="A26" s="41"/>
      <c r="B26" s="39"/>
      <c r="C26" s="144" t="s">
        <v>1</v>
      </c>
      <c r="D26" s="145"/>
      <c r="E26" s="146">
        <v>9.1</v>
      </c>
      <c r="F26" s="147">
        <v>45</v>
      </c>
      <c r="G26" s="147"/>
      <c r="H26" s="80"/>
      <c r="I26" s="90" t="s">
        <v>111</v>
      </c>
    </row>
    <row r="27" ht="15" customHeight="1"/>
    <row r="30" ht="15.75" customHeight="1"/>
  </sheetData>
  <mergeCells count="18">
    <mergeCell ref="A1:L1"/>
    <mergeCell ref="G18:H18"/>
    <mergeCell ref="D2:E2"/>
    <mergeCell ref="F2:I2"/>
    <mergeCell ref="I23:L23"/>
    <mergeCell ref="I24:L24"/>
    <mergeCell ref="I21:L21"/>
    <mergeCell ref="F26:G26"/>
    <mergeCell ref="F24:G24"/>
    <mergeCell ref="I25:L25"/>
    <mergeCell ref="F22:G22"/>
    <mergeCell ref="C21:H21"/>
    <mergeCell ref="C22:D22"/>
    <mergeCell ref="I22:L22"/>
    <mergeCell ref="C23:D23"/>
    <mergeCell ref="C25:D25"/>
    <mergeCell ref="F23:G23"/>
    <mergeCell ref="F25:G25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J34" sqref="J34"/>
    </sheetView>
  </sheetViews>
  <sheetFormatPr defaultColWidth="9.140625" defaultRowHeight="12.75"/>
  <cols>
    <col min="1" max="1" width="10.421875" style="2" customWidth="1"/>
    <col min="2" max="2" width="7.28125" style="0" customWidth="1"/>
    <col min="3" max="3" width="7.7109375" style="0" customWidth="1"/>
    <col min="4" max="4" width="7.7109375" style="1" customWidth="1"/>
    <col min="5" max="5" width="8.421875" style="0" customWidth="1"/>
    <col min="6" max="6" width="8.140625" style="0" customWidth="1"/>
    <col min="7" max="7" width="7.421875" style="0" customWidth="1"/>
    <col min="8" max="9" width="4.140625" style="0" customWidth="1"/>
    <col min="10" max="10" width="7.57421875" style="0" customWidth="1"/>
    <col min="11" max="11" width="4.57421875" style="0" customWidth="1"/>
    <col min="12" max="12" width="4.8515625" style="0" customWidth="1"/>
    <col min="13" max="13" width="5.8515625" style="0" customWidth="1"/>
    <col min="14" max="14" width="5.421875" style="0" customWidth="1"/>
    <col min="15" max="15" width="5.8515625" style="0" customWidth="1"/>
    <col min="16" max="16" width="5.421875" style="0" customWidth="1"/>
    <col min="17" max="18" width="5.140625" style="0" customWidth="1"/>
    <col min="19" max="22" width="6.140625" style="0" customWidth="1"/>
  </cols>
  <sheetData>
    <row r="1" spans="1:22" ht="20.25" customHeight="1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9.5" customHeight="1" thickBot="1">
      <c r="A2" s="130" t="s">
        <v>15</v>
      </c>
      <c r="B2" s="130" t="s">
        <v>24</v>
      </c>
      <c r="C2" s="123" t="s">
        <v>25</v>
      </c>
      <c r="D2" s="6" t="s">
        <v>14</v>
      </c>
      <c r="E2" s="125" t="s">
        <v>12</v>
      </c>
      <c r="F2" s="126"/>
      <c r="G2" s="105" t="s">
        <v>3</v>
      </c>
      <c r="H2" s="106"/>
      <c r="I2" s="106"/>
      <c r="J2" s="107"/>
      <c r="K2" s="106"/>
      <c r="L2" s="100"/>
      <c r="M2" s="7" t="s">
        <v>8</v>
      </c>
      <c r="N2" s="7" t="s">
        <v>9</v>
      </c>
      <c r="O2" s="122" t="s">
        <v>99</v>
      </c>
      <c r="P2" s="122"/>
      <c r="Q2" s="122"/>
      <c r="R2" s="122"/>
      <c r="S2" s="122"/>
      <c r="T2" s="122"/>
      <c r="U2" s="122"/>
      <c r="V2" s="122"/>
    </row>
    <row r="3" spans="1:22" ht="19.5" customHeight="1" thickBot="1">
      <c r="A3" s="131"/>
      <c r="B3" s="131"/>
      <c r="C3" s="124"/>
      <c r="D3" s="6" t="s">
        <v>26</v>
      </c>
      <c r="E3" s="127" t="s">
        <v>26</v>
      </c>
      <c r="F3" s="127"/>
      <c r="G3" s="82" t="s">
        <v>29</v>
      </c>
      <c r="H3" s="84">
        <v>120</v>
      </c>
      <c r="I3" s="84">
        <v>365</v>
      </c>
      <c r="J3" s="85" t="s">
        <v>30</v>
      </c>
      <c r="K3" s="84">
        <v>120</v>
      </c>
      <c r="L3" s="84">
        <v>365</v>
      </c>
      <c r="M3" s="83" t="s">
        <v>10</v>
      </c>
      <c r="N3" s="7" t="s">
        <v>11</v>
      </c>
      <c r="O3" s="9" t="s">
        <v>20</v>
      </c>
      <c r="P3" s="9" t="s">
        <v>18</v>
      </c>
      <c r="Q3" s="122" t="s">
        <v>21</v>
      </c>
      <c r="R3" s="122"/>
      <c r="S3" s="122" t="s">
        <v>22</v>
      </c>
      <c r="T3" s="122"/>
      <c r="U3" s="122" t="s">
        <v>23</v>
      </c>
      <c r="V3" s="122"/>
    </row>
    <row r="4" spans="1:22" ht="19.5" customHeight="1" thickBot="1">
      <c r="A4" s="132"/>
      <c r="B4" s="132"/>
      <c r="C4" s="8" t="s">
        <v>13</v>
      </c>
      <c r="D4" s="6" t="s">
        <v>27</v>
      </c>
      <c r="E4" s="8" t="s">
        <v>27</v>
      </c>
      <c r="F4" s="8" t="s">
        <v>28</v>
      </c>
      <c r="G4" s="91" t="s">
        <v>101</v>
      </c>
      <c r="H4" s="120" t="s">
        <v>31</v>
      </c>
      <c r="I4" s="121"/>
      <c r="J4" s="91" t="s">
        <v>101</v>
      </c>
      <c r="K4" s="120" t="s">
        <v>31</v>
      </c>
      <c r="L4" s="121"/>
      <c r="M4" s="128" t="s">
        <v>16</v>
      </c>
      <c r="N4" s="129"/>
      <c r="O4" s="10" t="s">
        <v>17</v>
      </c>
      <c r="P4" s="10" t="s">
        <v>19</v>
      </c>
      <c r="Q4" s="9" t="s">
        <v>8</v>
      </c>
      <c r="R4" s="9" t="s">
        <v>9</v>
      </c>
      <c r="S4" s="9" t="s">
        <v>8</v>
      </c>
      <c r="T4" s="9" t="s">
        <v>9</v>
      </c>
      <c r="U4" s="9" t="s">
        <v>8</v>
      </c>
      <c r="V4" s="9" t="s">
        <v>9</v>
      </c>
    </row>
    <row r="5" spans="1:22" ht="19.5" customHeight="1" thickBot="1">
      <c r="A5" s="127" t="s">
        <v>0</v>
      </c>
      <c r="B5" s="8" t="s">
        <v>92</v>
      </c>
      <c r="C5" s="11">
        <v>14</v>
      </c>
      <c r="D5" s="6">
        <v>78</v>
      </c>
      <c r="E5" s="12">
        <f>D5*0.6</f>
        <v>46.8</v>
      </c>
      <c r="F5" s="13">
        <f>E5/365</f>
        <v>0.12821917808219177</v>
      </c>
      <c r="G5" s="29">
        <v>0.5</v>
      </c>
      <c r="H5" s="34">
        <f aca="true" t="shared" si="0" ref="H5:I8">$F5*H$3*$G5</f>
        <v>7.693150684931506</v>
      </c>
      <c r="I5" s="14">
        <f t="shared" si="0"/>
        <v>23.4</v>
      </c>
      <c r="J5" s="7">
        <v>1.25</v>
      </c>
      <c r="K5" s="14">
        <f aca="true" t="shared" si="1" ref="K5:L8">$F5*K$3*$J5</f>
        <v>19.232876712328768</v>
      </c>
      <c r="L5" s="34">
        <f t="shared" si="1"/>
        <v>58.5</v>
      </c>
      <c r="M5" s="15">
        <v>5</v>
      </c>
      <c r="N5" s="35">
        <v>55</v>
      </c>
      <c r="O5" s="16">
        <v>100</v>
      </c>
      <c r="P5" s="17">
        <v>500</v>
      </c>
      <c r="Q5" s="18">
        <f>M5*O5/E5*500/P5</f>
        <v>10.683760683760685</v>
      </c>
      <c r="R5" s="19">
        <f>N5*O5/E5*500/P5</f>
        <v>117.52136752136752</v>
      </c>
      <c r="S5" s="20">
        <f>Q5/O5</f>
        <v>0.10683760683760685</v>
      </c>
      <c r="T5" s="20">
        <f>R5/O5</f>
        <v>1.1752136752136753</v>
      </c>
      <c r="U5" s="20">
        <f>S5*P5/500</f>
        <v>0.10683760683760685</v>
      </c>
      <c r="V5" s="20">
        <f>T5*P5/500</f>
        <v>1.1752136752136753</v>
      </c>
    </row>
    <row r="6" spans="1:22" ht="19.5" customHeight="1" thickBot="1">
      <c r="A6" s="127"/>
      <c r="B6" s="8" t="s">
        <v>93</v>
      </c>
      <c r="C6" s="11">
        <v>14</v>
      </c>
      <c r="D6" s="6">
        <v>60</v>
      </c>
      <c r="E6" s="12">
        <f>D6*0.6</f>
        <v>36</v>
      </c>
      <c r="F6" s="13">
        <f>E6/365</f>
        <v>0.09863013698630137</v>
      </c>
      <c r="G6" s="29">
        <v>0.5</v>
      </c>
      <c r="H6" s="34">
        <f t="shared" si="0"/>
        <v>5.917808219178082</v>
      </c>
      <c r="I6" s="14">
        <f t="shared" si="0"/>
        <v>18</v>
      </c>
      <c r="J6" s="7">
        <v>1.25</v>
      </c>
      <c r="K6" s="14">
        <f t="shared" si="1"/>
        <v>14.794520547945204</v>
      </c>
      <c r="L6" s="34">
        <f t="shared" si="1"/>
        <v>45</v>
      </c>
      <c r="M6" s="15">
        <v>5</v>
      </c>
      <c r="N6" s="35">
        <v>55</v>
      </c>
      <c r="O6" s="21">
        <v>100</v>
      </c>
      <c r="P6" s="16">
        <v>300</v>
      </c>
      <c r="Q6" s="18">
        <f>M6*O6/E6*500/P6</f>
        <v>23.14814814814815</v>
      </c>
      <c r="R6" s="19">
        <f>N6*O6/E6*500/P6</f>
        <v>254.62962962962965</v>
      </c>
      <c r="S6" s="20">
        <f>Q6/O6</f>
        <v>0.23148148148148148</v>
      </c>
      <c r="T6" s="20">
        <f>R6/O6</f>
        <v>2.5462962962962963</v>
      </c>
      <c r="U6" s="20">
        <f>S6*P6/500</f>
        <v>0.1388888888888889</v>
      </c>
      <c r="V6" s="20">
        <f>T6*P6/500</f>
        <v>1.527777777777778</v>
      </c>
    </row>
    <row r="7" spans="1:22" ht="19.5" customHeight="1" thickBot="1">
      <c r="A7" s="127"/>
      <c r="B7" s="89" t="s">
        <v>33</v>
      </c>
      <c r="C7" s="11">
        <v>14</v>
      </c>
      <c r="D7" s="6">
        <f>(D5+D6)/2</f>
        <v>69</v>
      </c>
      <c r="E7" s="12">
        <f>D7*0.6</f>
        <v>41.4</v>
      </c>
      <c r="F7" s="13">
        <f>E7/365</f>
        <v>0.11342465753424658</v>
      </c>
      <c r="G7" s="29">
        <v>0.5</v>
      </c>
      <c r="H7" s="34">
        <f t="shared" si="0"/>
        <v>6.8054794520547945</v>
      </c>
      <c r="I7" s="14">
        <f t="shared" si="0"/>
        <v>20.7</v>
      </c>
      <c r="J7" s="7">
        <v>1.25</v>
      </c>
      <c r="K7" s="14">
        <f t="shared" si="1"/>
        <v>17.013698630136986</v>
      </c>
      <c r="L7" s="34">
        <f t="shared" si="1"/>
        <v>51.75</v>
      </c>
      <c r="M7" s="15">
        <v>5</v>
      </c>
      <c r="N7" s="35">
        <v>55</v>
      </c>
      <c r="O7" s="16">
        <v>100</v>
      </c>
      <c r="P7" s="16">
        <v>400</v>
      </c>
      <c r="Q7" s="18">
        <f>M7*O7/E7*500/P7</f>
        <v>15.096618357487923</v>
      </c>
      <c r="R7" s="19">
        <f>N7*O7/E7*500/P7</f>
        <v>166.0628019323672</v>
      </c>
      <c r="S7" s="20">
        <f>Q7/O7</f>
        <v>0.15096618357487923</v>
      </c>
      <c r="T7" s="20">
        <f>R7/O7</f>
        <v>1.660628019323672</v>
      </c>
      <c r="U7" s="20">
        <f>S7*P7/500</f>
        <v>0.12077294685990339</v>
      </c>
      <c r="V7" s="20">
        <f>T7*P7/500</f>
        <v>1.3285024154589375</v>
      </c>
    </row>
    <row r="8" spans="1:22" ht="19.5" customHeight="1" thickBot="1">
      <c r="A8" s="8" t="s">
        <v>1</v>
      </c>
      <c r="B8" s="8" t="s">
        <v>5</v>
      </c>
      <c r="C8" s="11">
        <v>9.1</v>
      </c>
      <c r="D8" s="6">
        <v>75</v>
      </c>
      <c r="E8" s="12">
        <f>D8*0.6</f>
        <v>45</v>
      </c>
      <c r="F8" s="13">
        <f>E8/365</f>
        <v>0.1232876712328767</v>
      </c>
      <c r="G8" s="29">
        <v>0.5</v>
      </c>
      <c r="H8" s="34">
        <f t="shared" si="0"/>
        <v>7.397260273972602</v>
      </c>
      <c r="I8" s="14">
        <f t="shared" si="0"/>
        <v>22.5</v>
      </c>
      <c r="J8" s="7">
        <v>1.25</v>
      </c>
      <c r="K8" s="14">
        <f t="shared" si="1"/>
        <v>18.493150684931507</v>
      </c>
      <c r="L8" s="34">
        <f t="shared" si="1"/>
        <v>56.25</v>
      </c>
      <c r="M8" s="15">
        <v>5</v>
      </c>
      <c r="N8" s="35">
        <v>55</v>
      </c>
      <c r="O8" s="16">
        <v>100</v>
      </c>
      <c r="P8" s="22">
        <v>75</v>
      </c>
      <c r="Q8" s="18">
        <f>M8*O8/E8*500/P8</f>
        <v>74.07407407407408</v>
      </c>
      <c r="R8" s="19">
        <f>N8*O8/E8*500/P8</f>
        <v>814.8148148148149</v>
      </c>
      <c r="S8" s="20">
        <f>Q8/O8</f>
        <v>0.7407407407407408</v>
      </c>
      <c r="T8" s="20">
        <f>R8/O8</f>
        <v>8.148148148148149</v>
      </c>
      <c r="U8" s="20">
        <f>S8*P8/500</f>
        <v>0.11111111111111113</v>
      </c>
      <c r="V8" s="20">
        <f>T8*P8/500</f>
        <v>1.2222222222222223</v>
      </c>
    </row>
    <row r="9" spans="1:22" ht="5.25" customHeight="1">
      <c r="A9" s="24"/>
      <c r="B9" s="24"/>
      <c r="C9" s="24"/>
      <c r="D9" s="25"/>
      <c r="E9" s="24"/>
      <c r="F9" s="24"/>
      <c r="G9" s="23"/>
      <c r="H9" s="23"/>
      <c r="I9" s="23"/>
      <c r="J9" s="23"/>
      <c r="K9" s="23"/>
      <c r="L9" s="23"/>
      <c r="M9" s="23"/>
      <c r="N9" s="23"/>
      <c r="O9" s="26"/>
      <c r="P9" s="26"/>
      <c r="Q9" s="26"/>
      <c r="R9" s="26"/>
      <c r="S9" s="26"/>
      <c r="T9" s="26"/>
      <c r="U9" s="27"/>
      <c r="V9" s="27"/>
    </row>
    <row r="10" spans="1:22" ht="19.5" customHeight="1" thickBot="1">
      <c r="A10" s="130" t="s">
        <v>15</v>
      </c>
      <c r="B10" s="130" t="s">
        <v>24</v>
      </c>
      <c r="C10" s="123" t="s">
        <v>25</v>
      </c>
      <c r="D10" s="6" t="s">
        <v>14</v>
      </c>
      <c r="E10" s="125" t="s">
        <v>12</v>
      </c>
      <c r="F10" s="126"/>
      <c r="G10" s="105" t="s">
        <v>6</v>
      </c>
      <c r="H10" s="106"/>
      <c r="I10" s="106"/>
      <c r="J10" s="107"/>
      <c r="K10" s="106"/>
      <c r="L10" s="100"/>
      <c r="M10" s="7" t="s">
        <v>8</v>
      </c>
      <c r="N10" s="7" t="s">
        <v>9</v>
      </c>
      <c r="O10" s="122" t="s">
        <v>99</v>
      </c>
      <c r="P10" s="122"/>
      <c r="Q10" s="122"/>
      <c r="R10" s="122"/>
      <c r="S10" s="122"/>
      <c r="T10" s="122"/>
      <c r="U10" s="122"/>
      <c r="V10" s="122"/>
    </row>
    <row r="11" spans="1:22" ht="19.5" customHeight="1" thickBot="1">
      <c r="A11" s="131"/>
      <c r="B11" s="131"/>
      <c r="C11" s="124"/>
      <c r="D11" s="6" t="s">
        <v>26</v>
      </c>
      <c r="E11" s="127" t="s">
        <v>26</v>
      </c>
      <c r="F11" s="127"/>
      <c r="G11" s="82" t="s">
        <v>29</v>
      </c>
      <c r="H11" s="84">
        <v>120</v>
      </c>
      <c r="I11" s="84">
        <v>365</v>
      </c>
      <c r="J11" s="85" t="s">
        <v>30</v>
      </c>
      <c r="K11" s="84">
        <v>120</v>
      </c>
      <c r="L11" s="84">
        <v>365</v>
      </c>
      <c r="M11" s="83" t="s">
        <v>10</v>
      </c>
      <c r="N11" s="7" t="s">
        <v>11</v>
      </c>
      <c r="O11" s="9" t="s">
        <v>20</v>
      </c>
      <c r="P11" s="9" t="s">
        <v>18</v>
      </c>
      <c r="Q11" s="122" t="s">
        <v>21</v>
      </c>
      <c r="R11" s="122"/>
      <c r="S11" s="122" t="s">
        <v>22</v>
      </c>
      <c r="T11" s="122"/>
      <c r="U11" s="122" t="s">
        <v>23</v>
      </c>
      <c r="V11" s="122"/>
    </row>
    <row r="12" spans="1:22" ht="19.5" customHeight="1" thickBot="1">
      <c r="A12" s="132"/>
      <c r="B12" s="132"/>
      <c r="C12" s="8" t="s">
        <v>13</v>
      </c>
      <c r="D12" s="6" t="s">
        <v>27</v>
      </c>
      <c r="E12" s="8" t="s">
        <v>27</v>
      </c>
      <c r="F12" s="8" t="s">
        <v>28</v>
      </c>
      <c r="G12" s="91" t="s">
        <v>101</v>
      </c>
      <c r="H12" s="120" t="s">
        <v>31</v>
      </c>
      <c r="I12" s="121"/>
      <c r="J12" s="91" t="s">
        <v>101</v>
      </c>
      <c r="K12" s="120" t="s">
        <v>31</v>
      </c>
      <c r="L12" s="121"/>
      <c r="M12" s="128" t="s">
        <v>16</v>
      </c>
      <c r="N12" s="129"/>
      <c r="O12" s="10" t="s">
        <v>17</v>
      </c>
      <c r="P12" s="10" t="s">
        <v>19</v>
      </c>
      <c r="Q12" s="9" t="s">
        <v>8</v>
      </c>
      <c r="R12" s="9" t="s">
        <v>9</v>
      </c>
      <c r="S12" s="9" t="s">
        <v>8</v>
      </c>
      <c r="T12" s="9" t="s">
        <v>9</v>
      </c>
      <c r="U12" s="9" t="s">
        <v>8</v>
      </c>
      <c r="V12" s="9" t="s">
        <v>9</v>
      </c>
    </row>
    <row r="13" spans="1:22" ht="19.5" customHeight="1" thickBot="1">
      <c r="A13" s="127" t="s">
        <v>0</v>
      </c>
      <c r="B13" s="8" t="s">
        <v>92</v>
      </c>
      <c r="C13" s="11">
        <v>14</v>
      </c>
      <c r="D13" s="6">
        <v>78</v>
      </c>
      <c r="E13" s="12">
        <f>D13*0.6</f>
        <v>46.8</v>
      </c>
      <c r="F13" s="13">
        <f>E13/365</f>
        <v>0.12821917808219177</v>
      </c>
      <c r="G13" s="29">
        <v>0.4</v>
      </c>
      <c r="H13" s="34">
        <f aca="true" t="shared" si="2" ref="H13:I16">$F13*H$11*$G13</f>
        <v>6.154520547945205</v>
      </c>
      <c r="I13" s="14">
        <f t="shared" si="2"/>
        <v>18.72</v>
      </c>
      <c r="J13" s="7">
        <v>1.05</v>
      </c>
      <c r="K13" s="14">
        <f aca="true" t="shared" si="3" ref="K13:L16">$F13*K$11*$J13</f>
        <v>16.155616438356162</v>
      </c>
      <c r="L13" s="34">
        <f t="shared" si="3"/>
        <v>49.14</v>
      </c>
      <c r="M13" s="15">
        <v>5</v>
      </c>
      <c r="N13" s="15">
        <v>45</v>
      </c>
      <c r="O13" s="16">
        <v>100</v>
      </c>
      <c r="P13" s="17">
        <v>500</v>
      </c>
      <c r="Q13" s="18">
        <f>M13*O13/E13*500/P13</f>
        <v>10.683760683760685</v>
      </c>
      <c r="R13" s="19">
        <f>N13*O13/E13*500/P13</f>
        <v>96.15384615384616</v>
      </c>
      <c r="S13" s="20">
        <f>Q13/O13</f>
        <v>0.10683760683760685</v>
      </c>
      <c r="T13" s="20">
        <f>R13/O13</f>
        <v>0.9615384615384616</v>
      </c>
      <c r="U13" s="20">
        <f>S13*P13/500</f>
        <v>0.10683760683760685</v>
      </c>
      <c r="V13" s="20">
        <f>T13*P13/500</f>
        <v>0.9615384615384616</v>
      </c>
    </row>
    <row r="14" spans="1:22" ht="19.5" customHeight="1" thickBot="1">
      <c r="A14" s="127"/>
      <c r="B14" s="8" t="s">
        <v>93</v>
      </c>
      <c r="C14" s="11">
        <v>14</v>
      </c>
      <c r="D14" s="6">
        <v>60</v>
      </c>
      <c r="E14" s="12">
        <f>D14*0.6</f>
        <v>36</v>
      </c>
      <c r="F14" s="13">
        <f>E14/365</f>
        <v>0.09863013698630137</v>
      </c>
      <c r="G14" s="29">
        <v>0.4</v>
      </c>
      <c r="H14" s="34">
        <f t="shared" si="2"/>
        <v>4.734246575342466</v>
      </c>
      <c r="I14" s="14">
        <f t="shared" si="2"/>
        <v>14.4</v>
      </c>
      <c r="J14" s="7">
        <v>1.05</v>
      </c>
      <c r="K14" s="14">
        <f t="shared" si="3"/>
        <v>12.427397260273972</v>
      </c>
      <c r="L14" s="34">
        <f t="shared" si="3"/>
        <v>37.800000000000004</v>
      </c>
      <c r="M14" s="15">
        <v>5</v>
      </c>
      <c r="N14" s="15">
        <v>45</v>
      </c>
      <c r="O14" s="16">
        <v>100</v>
      </c>
      <c r="P14" s="16">
        <v>300</v>
      </c>
      <c r="Q14" s="18">
        <f>M14*O14/E14*500/P14</f>
        <v>23.14814814814815</v>
      </c>
      <c r="R14" s="19">
        <f>N14*O14/E14*500/P14</f>
        <v>208.33333333333334</v>
      </c>
      <c r="S14" s="20">
        <f>Q14/O14</f>
        <v>0.23148148148148148</v>
      </c>
      <c r="T14" s="20">
        <f>R14/O14</f>
        <v>2.0833333333333335</v>
      </c>
      <c r="U14" s="20">
        <f>S14*P14/500</f>
        <v>0.1388888888888889</v>
      </c>
      <c r="V14" s="20">
        <f>T14*P14/500</f>
        <v>1.25</v>
      </c>
    </row>
    <row r="15" spans="1:22" ht="19.5" customHeight="1" thickBot="1">
      <c r="A15" s="127"/>
      <c r="B15" s="89" t="s">
        <v>33</v>
      </c>
      <c r="C15" s="11">
        <v>14</v>
      </c>
      <c r="D15" s="6">
        <f>(D13+D14)/2</f>
        <v>69</v>
      </c>
      <c r="E15" s="12">
        <f>D15*0.6</f>
        <v>41.4</v>
      </c>
      <c r="F15" s="13">
        <f>E15/365</f>
        <v>0.11342465753424658</v>
      </c>
      <c r="G15" s="29">
        <v>0.4</v>
      </c>
      <c r="H15" s="34">
        <f t="shared" si="2"/>
        <v>5.444383561643836</v>
      </c>
      <c r="I15" s="14">
        <f t="shared" si="2"/>
        <v>16.56</v>
      </c>
      <c r="J15" s="7">
        <v>1.05</v>
      </c>
      <c r="K15" s="14">
        <f t="shared" si="3"/>
        <v>14.29150684931507</v>
      </c>
      <c r="L15" s="34">
        <f t="shared" si="3"/>
        <v>43.47</v>
      </c>
      <c r="M15" s="15">
        <v>5</v>
      </c>
      <c r="N15" s="15">
        <v>45</v>
      </c>
      <c r="O15" s="21">
        <v>100</v>
      </c>
      <c r="P15" s="16">
        <v>400</v>
      </c>
      <c r="Q15" s="18">
        <f>M15*O15/E15*500/P15</f>
        <v>15.096618357487923</v>
      </c>
      <c r="R15" s="19">
        <f>N15*O15/E15*500/P15</f>
        <v>135.8695652173913</v>
      </c>
      <c r="S15" s="20">
        <f>Q15/O15</f>
        <v>0.15096618357487923</v>
      </c>
      <c r="T15" s="20">
        <f>R15/O15</f>
        <v>1.358695652173913</v>
      </c>
      <c r="U15" s="20">
        <f>S15*P15/500</f>
        <v>0.12077294685990339</v>
      </c>
      <c r="V15" s="20">
        <f>T15*P15/500</f>
        <v>1.0869565217391306</v>
      </c>
    </row>
    <row r="16" spans="1:22" ht="19.5" customHeight="1" thickBot="1">
      <c r="A16" s="8" t="s">
        <v>1</v>
      </c>
      <c r="B16" s="8" t="s">
        <v>5</v>
      </c>
      <c r="C16" s="11">
        <v>9.1</v>
      </c>
      <c r="D16" s="6">
        <v>75</v>
      </c>
      <c r="E16" s="12">
        <f>D16*0.6</f>
        <v>45</v>
      </c>
      <c r="F16" s="13">
        <f>E16/365</f>
        <v>0.1232876712328767</v>
      </c>
      <c r="G16" s="29">
        <v>0.4</v>
      </c>
      <c r="H16" s="34">
        <f t="shared" si="2"/>
        <v>5.917808219178082</v>
      </c>
      <c r="I16" s="14">
        <f t="shared" si="2"/>
        <v>18</v>
      </c>
      <c r="J16" s="7">
        <v>1.05</v>
      </c>
      <c r="K16" s="14">
        <f t="shared" si="3"/>
        <v>15.534246575342465</v>
      </c>
      <c r="L16" s="34">
        <f t="shared" si="3"/>
        <v>47.25</v>
      </c>
      <c r="M16" s="15">
        <v>5</v>
      </c>
      <c r="N16" s="15">
        <v>45</v>
      </c>
      <c r="O16" s="16">
        <v>100</v>
      </c>
      <c r="P16" s="22">
        <v>75</v>
      </c>
      <c r="Q16" s="18">
        <f>M16*O16/E16*500/P16</f>
        <v>74.07407407407408</v>
      </c>
      <c r="R16" s="19">
        <f>N16*O16/E16*500/P16</f>
        <v>666.6666666666666</v>
      </c>
      <c r="S16" s="20">
        <f>Q16/O16</f>
        <v>0.7407407407407408</v>
      </c>
      <c r="T16" s="20">
        <f>R16/O16</f>
        <v>6.666666666666666</v>
      </c>
      <c r="U16" s="20">
        <f>S16*P16/500</f>
        <v>0.11111111111111113</v>
      </c>
      <c r="V16" s="20">
        <f>T16*P16/500</f>
        <v>0.9999999999999999</v>
      </c>
    </row>
    <row r="17" spans="1:22" ht="6" customHeight="1">
      <c r="A17" s="24"/>
      <c r="B17" s="24"/>
      <c r="C17" s="24"/>
      <c r="D17" s="25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6"/>
      <c r="P17" s="26"/>
      <c r="Q17" s="26"/>
      <c r="R17" s="26"/>
      <c r="S17" s="26"/>
      <c r="T17" s="26"/>
      <c r="U17" s="27"/>
      <c r="V17" s="27"/>
    </row>
    <row r="18" spans="1:22" ht="19.5" customHeight="1" thickBot="1">
      <c r="A18" s="130" t="s">
        <v>15</v>
      </c>
      <c r="B18" s="130" t="s">
        <v>24</v>
      </c>
      <c r="C18" s="123" t="s">
        <v>25</v>
      </c>
      <c r="D18" s="6" t="s">
        <v>14</v>
      </c>
      <c r="E18" s="125" t="s">
        <v>12</v>
      </c>
      <c r="F18" s="126"/>
      <c r="G18" s="105" t="s">
        <v>7</v>
      </c>
      <c r="H18" s="106"/>
      <c r="I18" s="106"/>
      <c r="J18" s="107"/>
      <c r="K18" s="106"/>
      <c r="L18" s="100"/>
      <c r="M18" s="7" t="s">
        <v>8</v>
      </c>
      <c r="N18" s="7" t="s">
        <v>9</v>
      </c>
      <c r="O18" s="122" t="s">
        <v>100</v>
      </c>
      <c r="P18" s="122"/>
      <c r="Q18" s="122"/>
      <c r="R18" s="122"/>
      <c r="S18" s="122"/>
      <c r="T18" s="122"/>
      <c r="U18" s="122"/>
      <c r="V18" s="122"/>
    </row>
    <row r="19" spans="1:22" ht="19.5" customHeight="1" thickBot="1">
      <c r="A19" s="131"/>
      <c r="B19" s="131"/>
      <c r="C19" s="124"/>
      <c r="D19" s="6" t="s">
        <v>26</v>
      </c>
      <c r="E19" s="127" t="s">
        <v>26</v>
      </c>
      <c r="F19" s="127"/>
      <c r="G19" s="82" t="s">
        <v>29</v>
      </c>
      <c r="H19" s="84">
        <v>120</v>
      </c>
      <c r="I19" s="84">
        <v>200</v>
      </c>
      <c r="J19" s="85" t="s">
        <v>30</v>
      </c>
      <c r="K19" s="84">
        <v>120</v>
      </c>
      <c r="L19" s="84">
        <v>200</v>
      </c>
      <c r="M19" s="83" t="s">
        <v>10</v>
      </c>
      <c r="N19" s="7" t="s">
        <v>11</v>
      </c>
      <c r="O19" s="9" t="s">
        <v>20</v>
      </c>
      <c r="P19" s="9" t="s">
        <v>18</v>
      </c>
      <c r="Q19" s="122" t="s">
        <v>21</v>
      </c>
      <c r="R19" s="122"/>
      <c r="S19" s="122" t="s">
        <v>22</v>
      </c>
      <c r="T19" s="122"/>
      <c r="U19" s="122" t="s">
        <v>23</v>
      </c>
      <c r="V19" s="122"/>
    </row>
    <row r="20" spans="1:22" ht="19.5" customHeight="1" thickBot="1">
      <c r="A20" s="132"/>
      <c r="B20" s="132"/>
      <c r="C20" s="8" t="s">
        <v>13</v>
      </c>
      <c r="D20" s="6" t="s">
        <v>27</v>
      </c>
      <c r="E20" s="8" t="s">
        <v>27</v>
      </c>
      <c r="F20" s="8" t="s">
        <v>28</v>
      </c>
      <c r="G20" s="91" t="s">
        <v>101</v>
      </c>
      <c r="H20" s="120" t="s">
        <v>31</v>
      </c>
      <c r="I20" s="121"/>
      <c r="J20" s="91" t="s">
        <v>101</v>
      </c>
      <c r="K20" s="120" t="s">
        <v>31</v>
      </c>
      <c r="L20" s="121"/>
      <c r="M20" s="128" t="s">
        <v>16</v>
      </c>
      <c r="N20" s="129"/>
      <c r="O20" s="10" t="s">
        <v>17</v>
      </c>
      <c r="P20" s="10" t="s">
        <v>19</v>
      </c>
      <c r="Q20" s="9" t="s">
        <v>8</v>
      </c>
      <c r="R20" s="9" t="s">
        <v>9</v>
      </c>
      <c r="S20" s="9" t="s">
        <v>8</v>
      </c>
      <c r="T20" s="9" t="s">
        <v>9</v>
      </c>
      <c r="U20" s="9" t="s">
        <v>8</v>
      </c>
      <c r="V20" s="9" t="s">
        <v>9</v>
      </c>
    </row>
    <row r="21" spans="1:22" ht="19.5" customHeight="1" thickBot="1">
      <c r="A21" s="8" t="s">
        <v>1</v>
      </c>
      <c r="B21" s="8" t="s">
        <v>5</v>
      </c>
      <c r="C21" s="11">
        <v>9.1</v>
      </c>
      <c r="D21" s="6">
        <v>75</v>
      </c>
      <c r="E21" s="12">
        <f>D21*0.6</f>
        <v>45</v>
      </c>
      <c r="F21" s="13">
        <f>E21/365</f>
        <v>0.1232876712328767</v>
      </c>
      <c r="G21" s="7">
        <v>0.25</v>
      </c>
      <c r="H21" s="34">
        <f>$F21*H$19*$G21</f>
        <v>3.698630136986301</v>
      </c>
      <c r="I21" s="14">
        <f>$F21*I$19*$G21</f>
        <v>6.164383561643835</v>
      </c>
      <c r="J21" s="7">
        <v>1.25</v>
      </c>
      <c r="K21" s="14">
        <f>$F21*K$19*$J21</f>
        <v>18.493150684931507</v>
      </c>
      <c r="L21" s="34">
        <f>$F21*L$19*$J21</f>
        <v>30.821917808219176</v>
      </c>
      <c r="M21" s="8">
        <v>5</v>
      </c>
      <c r="N21" s="33">
        <v>30</v>
      </c>
      <c r="O21" s="16">
        <v>100</v>
      </c>
      <c r="P21" s="28">
        <v>75</v>
      </c>
      <c r="Q21" s="18">
        <f>M21*O21/E21*500/P21*365/I19</f>
        <v>135.1851851851852</v>
      </c>
      <c r="R21" s="19">
        <f>N21*O21/E21*500/P21*365/L19</f>
        <v>811.1111111111111</v>
      </c>
      <c r="S21" s="20">
        <f>Q21/O21</f>
        <v>1.3518518518518519</v>
      </c>
      <c r="T21" s="20">
        <f>R21/O21</f>
        <v>8.11111111111111</v>
      </c>
      <c r="U21" s="20">
        <f>S21*P21/500</f>
        <v>0.20277777777777778</v>
      </c>
      <c r="V21" s="20">
        <f>T21*P21/500</f>
        <v>1.2166666666666666</v>
      </c>
    </row>
    <row r="22" spans="15:20" ht="7.5" customHeight="1">
      <c r="O22" s="3"/>
      <c r="P22" s="3"/>
      <c r="Q22" s="4"/>
      <c r="R22" s="4"/>
      <c r="S22" s="5"/>
      <c r="T22" s="5"/>
    </row>
    <row r="23" spans="1:22" ht="12.75">
      <c r="A23" s="30" t="s">
        <v>32</v>
      </c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4.25" customHeight="1">
      <c r="A24" s="103" t="s">
        <v>97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1:22" ht="14.25" customHeight="1">
      <c r="A25" s="103" t="s">
        <v>95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ht="14.25" customHeight="1">
      <c r="A26" s="102" t="s">
        <v>98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4.25" customHeight="1">
      <c r="A27" s="102" t="s">
        <v>90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</sheetData>
  <mergeCells count="46">
    <mergeCell ref="A18:A20"/>
    <mergeCell ref="B18:B20"/>
    <mergeCell ref="A2:A4"/>
    <mergeCell ref="B2:B4"/>
    <mergeCell ref="A5:A7"/>
    <mergeCell ref="A13:A15"/>
    <mergeCell ref="A10:A12"/>
    <mergeCell ref="B10:B12"/>
    <mergeCell ref="H20:I20"/>
    <mergeCell ref="K20:L20"/>
    <mergeCell ref="S3:T3"/>
    <mergeCell ref="Q3:R3"/>
    <mergeCell ref="Q11:R11"/>
    <mergeCell ref="S11:T11"/>
    <mergeCell ref="M4:N4"/>
    <mergeCell ref="M12:N12"/>
    <mergeCell ref="M20:N20"/>
    <mergeCell ref="G18:L18"/>
    <mergeCell ref="O18:V18"/>
    <mergeCell ref="U11:V11"/>
    <mergeCell ref="Q19:R19"/>
    <mergeCell ref="S19:T19"/>
    <mergeCell ref="G10:L10"/>
    <mergeCell ref="U3:V3"/>
    <mergeCell ref="O2:V2"/>
    <mergeCell ref="O10:V10"/>
    <mergeCell ref="A25:V25"/>
    <mergeCell ref="C2:C3"/>
    <mergeCell ref="C10:C11"/>
    <mergeCell ref="C18:C19"/>
    <mergeCell ref="E2:F2"/>
    <mergeCell ref="E10:F10"/>
    <mergeCell ref="E18:F18"/>
    <mergeCell ref="E19:F19"/>
    <mergeCell ref="E3:F3"/>
    <mergeCell ref="E11:F11"/>
    <mergeCell ref="A26:V26"/>
    <mergeCell ref="A27:V27"/>
    <mergeCell ref="A24:V24"/>
    <mergeCell ref="A1:V1"/>
    <mergeCell ref="G2:L2"/>
    <mergeCell ref="H4:I4"/>
    <mergeCell ref="K4:L4"/>
    <mergeCell ref="H12:I12"/>
    <mergeCell ref="K12:L12"/>
    <mergeCell ref="U19:V1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"/>
  <sheetViews>
    <sheetView workbookViewId="0" topLeftCell="A1">
      <selection activeCell="C23" sqref="C23"/>
    </sheetView>
  </sheetViews>
  <sheetFormatPr defaultColWidth="9.140625" defaultRowHeight="12.75"/>
  <cols>
    <col min="2" max="2" width="33.8515625" style="0" customWidth="1"/>
    <col min="3" max="3" width="74.00390625" style="0" customWidth="1"/>
  </cols>
  <sheetData>
    <row r="2" ht="13.5" thickBot="1"/>
    <row r="3" spans="2:3" ht="17.25" customHeight="1" thickBot="1" thickTop="1">
      <c r="B3" s="92" t="s">
        <v>102</v>
      </c>
      <c r="C3" s="93" t="s">
        <v>103</v>
      </c>
    </row>
    <row r="4" spans="2:3" ht="17.25" customHeight="1" thickBot="1">
      <c r="B4" s="94" t="s">
        <v>104</v>
      </c>
      <c r="C4" s="95">
        <v>1</v>
      </c>
    </row>
    <row r="5" spans="2:3" ht="17.25" customHeight="1" thickBot="1">
      <c r="B5" s="94" t="s">
        <v>105</v>
      </c>
      <c r="C5" s="95">
        <v>0.6</v>
      </c>
    </row>
    <row r="6" spans="2:3" ht="17.25" customHeight="1" thickBot="1">
      <c r="B6" s="94" t="s">
        <v>106</v>
      </c>
      <c r="C6" s="95">
        <v>0.2</v>
      </c>
    </row>
    <row r="7" spans="2:3" ht="17.25" customHeight="1" thickBot="1">
      <c r="B7" s="94" t="s">
        <v>107</v>
      </c>
      <c r="C7" s="95">
        <v>0.15</v>
      </c>
    </row>
    <row r="8" spans="2:3" ht="17.25" customHeight="1" thickBot="1">
      <c r="B8" s="94" t="s">
        <v>108</v>
      </c>
      <c r="C8" s="95">
        <v>0.15</v>
      </c>
    </row>
    <row r="9" spans="2:3" ht="17.25" customHeight="1" thickBot="1">
      <c r="B9" s="94" t="s">
        <v>109</v>
      </c>
      <c r="C9" s="95">
        <v>1</v>
      </c>
    </row>
    <row r="10" spans="2:3" ht="17.25" customHeight="1" thickBot="1">
      <c r="B10" s="96" t="s">
        <v>110</v>
      </c>
      <c r="C10" s="97">
        <v>0.4</v>
      </c>
    </row>
    <row r="11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František Smítal</cp:lastModifiedBy>
  <dcterms:created xsi:type="dcterms:W3CDTF">2006-11-22T04:51:33Z</dcterms:created>
  <dcterms:modified xsi:type="dcterms:W3CDTF">2007-02-14T08:50:09Z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1310159623</vt:i4>
  </property>
  <property fmtid="{D5CDD505-2E9C-101B-9397-08002B2CF9AE}" pid="4" name="_EmailSubje">
    <vt:lpwstr>hnojení a legislativa k AEO 2007-2013</vt:lpwstr>
  </property>
  <property fmtid="{D5CDD505-2E9C-101B-9397-08002B2CF9AE}" pid="5" name="_AuthorEma">
    <vt:lpwstr>smital@uzpi.cz</vt:lpwstr>
  </property>
  <property fmtid="{D5CDD505-2E9C-101B-9397-08002B2CF9AE}" pid="6" name="_AuthorEmailDisplayNa">
    <vt:lpwstr>Smítal František</vt:lpwstr>
  </property>
</Properties>
</file>